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<sst xmlns="http://schemas.openxmlformats.org/spreadsheetml/2006/main" count="327" uniqueCount="139">
  <si>
    <t>ОТЧЕТ ОБ ИСПОЛНЕНИИ БЮДЖЕТА</t>
  </si>
  <si>
    <t>КОДЫ</t>
  </si>
  <si>
    <t xml:space="preserve">Форма по ОКУД </t>
  </si>
  <si>
    <t>0503117</t>
  </si>
  <si>
    <t>на 1 февраля 2020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</si>
  <si>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</si>
  <si>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</si>
  <si>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</si>
  <si>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</si>
  <si>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</si>
  <si>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</si>
  <si>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</si>
  <si>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</si>
  <si>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</si>
  <si>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</si>
  <si>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</si>
  <si>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</si>
  <si>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</si>
  <si>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</si>
  <si>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</si>
  <si>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</si>
  <si>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</si>
  <si>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</si>
  <si>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</si>
  <si>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</si>
  <si>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</si>
  <si>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</si>
  <si>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</si>
  <si>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</si>
  <si>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</si>
  <si>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</si>
  <si>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</si>
  <si>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</si>
  <si>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</si>
  <si>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</si>
  <si>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</si>
  <si>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</si>
  <si>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</si>
  <si>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</si>
  <si>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</si>
  <si>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</si>
  <si>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</si>
  <si>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</si>
  <si>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</si>
  <si>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</si>
  <si>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</si>
  <si>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</si>
  <si>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</si>
  <si>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</si>
  <si>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</si>
  <si>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</si>
  <si>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</si>
  <si>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</si>
  <si>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</si>
  <si>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</si>
  <si>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</si>
  <si>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</si>
  <si>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</si>
  <si>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</si>
  <si>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809 20215001 10 0000 150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</si>
  <si>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</si>
  <si>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</si>
  <si>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</si>
  <si>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</si>
  <si>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</si>
  <si>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</si>
  <si>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</si>
  <si>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</si>
  <si>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</si>
  <si>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</si>
  <si>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</si>
  <si>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</si>
  <si>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</si>
  <si>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</si>
  <si>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</si>
  <si>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</si>
  <si>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Закупка товаров, работ, услуг в сфере информационно-коммуникационных технологий</t>
  </si>
  <si>
    <t>809 0104 010Я010190 242</t>
  </si>
  <si>
    <t>Прочая закупка товаров, работ и услуг</t>
  </si>
  <si>
    <t>809 0104 010Я010190 244</t>
  </si>
  <si>
    <t>Уплата налога на имущество организаций и земельного налога</t>
  </si>
  <si>
    <t>809 0104 010Я010190 851</t>
  </si>
  <si>
    <t>Уплата прочих налогов, сборов</t>
  </si>
  <si>
    <t>809 0104 010Я010190 852</t>
  </si>
  <si>
    <t>Уплата иных платежей</t>
  </si>
  <si>
    <t>809 0104 010Я010190 853</t>
  </si>
  <si>
    <t>809 0104 010Я0S8500 121</t>
  </si>
  <si>
    <t>809 0104 010Я0S8500 129</t>
  </si>
  <si>
    <t>Специальные расходы</t>
  </si>
  <si>
    <t>809 0107 9900009190 880</t>
  </si>
  <si>
    <t>Резервные средства</t>
  </si>
  <si>
    <t>809 0111 990000Ш200 870</t>
  </si>
  <si>
    <t>809 0203 9900051180 121</t>
  </si>
  <si>
    <t>809 0203 9900051180 129</t>
  </si>
  <si>
    <t>809 0203 9900051180 244</t>
  </si>
  <si>
    <t>809 0309 0110300190 244</t>
  </si>
  <si>
    <t>809 0406 0110400190 244</t>
  </si>
  <si>
    <t>809 0409 0110500190 244</t>
  </si>
  <si>
    <t>809 0409 01105S22Д0 244</t>
  </si>
  <si>
    <t>809 0502 0110200190 244</t>
  </si>
  <si>
    <t>809 0503 0110100190 242</t>
  </si>
  <si>
    <t>809 0503 0110100190 244</t>
  </si>
  <si>
    <t>809 0801 0120101190 244</t>
  </si>
  <si>
    <t>Иные межбюджетные трансферты</t>
  </si>
  <si>
    <t>809 0801 0120101М01 540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</si>
  <si>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</si>
  <si>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</si>
  <si>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</si>
  <si>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</si>
  <si>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</si>
  <si>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</si>
  <si>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</si>
  <si>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</si>
  <si>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</si>
  <si>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</si>
  <si>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</si>
  <si>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</si>
  <si>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</si>
  <si>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</si>
  <si>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</si>
  <si>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</si>
  <si>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</si>
  <si>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</si>
  <si>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</si>
  <si>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</si>
  <si>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</si>
  <si>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</si>
  <si>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</si>
  <si>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</si>
  <si>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</si>
  <si>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</si>
  <si>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</si>
  <si>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</si>
  <si>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</si>
  <si>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</si>
  <si>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</si>
  <si>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</si>
  <si>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>Форма 0503117 с.1</t>
  </si>
  <si>
    <t>31 января 2020г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</si>
</sst>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58">
      <selection activeCell="A86" sqref="A86:X8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43861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5603889.09</f>
        <v>5603889.09</v>
      </c>
      <c r="Q12" s="21"/>
      <c r="R12" s="21"/>
      <c r="S12" s="21">
        <f>578239.43</f>
        <v>578239.43</v>
      </c>
      <c r="T12" s="21"/>
      <c r="U12" s="21"/>
      <c r="V12" s="21"/>
      <c r="W12" s="22">
        <f>5025649.66</f>
        <v>5025649.66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40000</f>
        <v>40000</v>
      </c>
      <c r="Q13" s="25"/>
      <c r="R13" s="25"/>
      <c r="S13" s="25">
        <f>3386.9</f>
        <v>3386.9</v>
      </c>
      <c r="T13" s="25"/>
      <c r="U13" s="25"/>
      <c r="V13" s="25"/>
      <c r="W13" s="26">
        <f>36613.1</f>
        <v>36613.1</v>
      </c>
      <c r="X13" s="26"/>
    </row>
    <row r="14" spans="1:24" s="1" customFormat="1" ht="24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7" t="s">
        <v>43</v>
      </c>
      <c r="Q14" s="27"/>
      <c r="R14" s="27"/>
      <c r="S14" s="25">
        <f>4.6</f>
        <v>4.6</v>
      </c>
      <c r="T14" s="25"/>
      <c r="U14" s="25"/>
      <c r="V14" s="25"/>
      <c r="W14" s="28" t="s">
        <v>43</v>
      </c>
      <c r="X14" s="28"/>
    </row>
    <row r="15" spans="1:24" s="1" customFormat="1" ht="13.5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5">
        <f>20000</f>
        <v>20000</v>
      </c>
      <c r="Q15" s="25"/>
      <c r="R15" s="25"/>
      <c r="S15" s="25">
        <f>1356</f>
        <v>1356</v>
      </c>
      <c r="T15" s="25"/>
      <c r="U15" s="25"/>
      <c r="V15" s="25"/>
      <c r="W15" s="26">
        <f>18644</f>
        <v>18644</v>
      </c>
      <c r="X15" s="26"/>
    </row>
    <row r="16" spans="1:24" s="1" customFormat="1" ht="13.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5">
        <f>40000</f>
        <v>40000</v>
      </c>
      <c r="Q16" s="25"/>
      <c r="R16" s="25"/>
      <c r="S16" s="27" t="s">
        <v>43</v>
      </c>
      <c r="T16" s="27"/>
      <c r="U16" s="27"/>
      <c r="V16" s="27"/>
      <c r="W16" s="26">
        <f>40000</f>
        <v>40000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73000</f>
        <v>73000</v>
      </c>
      <c r="Q17" s="25"/>
      <c r="R17" s="25"/>
      <c r="S17" s="25">
        <f>3802.6</f>
        <v>3802.6</v>
      </c>
      <c r="T17" s="25"/>
      <c r="U17" s="25"/>
      <c r="V17" s="25"/>
      <c r="W17" s="26">
        <f>69197.4</f>
        <v>69197.4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24000</f>
        <v>24000</v>
      </c>
      <c r="Q18" s="25"/>
      <c r="R18" s="25"/>
      <c r="S18" s="27" t="s">
        <v>43</v>
      </c>
      <c r="T18" s="27"/>
      <c r="U18" s="27"/>
      <c r="V18" s="27"/>
      <c r="W18" s="26">
        <f>24000</f>
        <v>24000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189000</f>
        <v>189000</v>
      </c>
      <c r="Q19" s="25"/>
      <c r="R19" s="25"/>
      <c r="S19" s="25">
        <f>22981.33</f>
        <v>22981.33</v>
      </c>
      <c r="T19" s="25"/>
      <c r="U19" s="25"/>
      <c r="V19" s="25"/>
      <c r="W19" s="26">
        <f>166018.67</f>
        <v>166018.67</v>
      </c>
      <c r="X19" s="26"/>
    </row>
    <row r="20" spans="1:24" s="1" customFormat="1" ht="4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25000</f>
        <v>25000</v>
      </c>
      <c r="Q20" s="25"/>
      <c r="R20" s="25"/>
      <c r="S20" s="25">
        <f>1000</f>
        <v>1000</v>
      </c>
      <c r="T20" s="25"/>
      <c r="U20" s="25"/>
      <c r="V20" s="25"/>
      <c r="W20" s="26">
        <f>24000</f>
        <v>24000</v>
      </c>
      <c r="X20" s="26"/>
    </row>
    <row r="21" spans="1:24" s="1" customFormat="1" ht="33.7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12000</f>
        <v>12000</v>
      </c>
      <c r="Q21" s="25"/>
      <c r="R21" s="25"/>
      <c r="S21" s="25">
        <f>1010</f>
        <v>1010</v>
      </c>
      <c r="T21" s="25"/>
      <c r="U21" s="25"/>
      <c r="V21" s="25"/>
      <c r="W21" s="26">
        <f>10990</f>
        <v>10990</v>
      </c>
      <c r="X21" s="26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3268198</f>
        <v>3268198</v>
      </c>
      <c r="Q22" s="25"/>
      <c r="R22" s="25"/>
      <c r="S22" s="25">
        <f>544698</f>
        <v>544698</v>
      </c>
      <c r="T22" s="25"/>
      <c r="U22" s="25"/>
      <c r="V22" s="25"/>
      <c r="W22" s="26">
        <f>2723500</f>
        <v>2723500</v>
      </c>
      <c r="X22" s="26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133500</f>
        <v>133500</v>
      </c>
      <c r="Q23" s="25"/>
      <c r="R23" s="25"/>
      <c r="S23" s="27" t="s">
        <v>43</v>
      </c>
      <c r="T23" s="27"/>
      <c r="U23" s="27"/>
      <c r="V23" s="27"/>
      <c r="W23" s="26">
        <f>133500</f>
        <v>133500</v>
      </c>
      <c r="X23" s="26"/>
    </row>
    <row r="24" spans="1:24" s="1" customFormat="1" ht="4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750000</f>
        <v>750000</v>
      </c>
      <c r="Q24" s="25"/>
      <c r="R24" s="25"/>
      <c r="S24" s="27" t="s">
        <v>43</v>
      </c>
      <c r="T24" s="27"/>
      <c r="U24" s="27"/>
      <c r="V24" s="27"/>
      <c r="W24" s="26">
        <f>750000</f>
        <v>750000</v>
      </c>
      <c r="X24" s="26"/>
    </row>
    <row r="25" spans="1:24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5">
        <f>1029191.09</f>
        <v>1029191.09</v>
      </c>
      <c r="Q25" s="25"/>
      <c r="R25" s="25"/>
      <c r="S25" s="27" t="s">
        <v>43</v>
      </c>
      <c r="T25" s="27"/>
      <c r="U25" s="27"/>
      <c r="V25" s="27"/>
      <c r="W25" s="26">
        <f>1029191.09</f>
        <v>1029191.09</v>
      </c>
      <c r="X25" s="26"/>
    </row>
    <row r="26" spans="1:24" s="1" customFormat="1" ht="13.5" customHeight="1">
      <c r="A26" s="29" t="s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1" customFormat="1" ht="13.5" customHeight="1">
      <c r="A27" s="12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" customFormat="1" ht="34.5" customHeight="1">
      <c r="A28" s="13" t="s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 t="s">
        <v>25</v>
      </c>
      <c r="M28" s="13"/>
      <c r="N28" s="13" t="s">
        <v>67</v>
      </c>
      <c r="O28" s="13"/>
      <c r="P28" s="14" t="s">
        <v>27</v>
      </c>
      <c r="Q28" s="14"/>
      <c r="R28" s="14"/>
      <c r="S28" s="14" t="s">
        <v>28</v>
      </c>
      <c r="T28" s="14"/>
      <c r="U28" s="14"/>
      <c r="V28" s="14"/>
      <c r="W28" s="15" t="s">
        <v>29</v>
      </c>
      <c r="X28" s="15"/>
    </row>
    <row r="29" spans="1:24" s="1" customFormat="1" ht="13.5" customHeight="1">
      <c r="A29" s="16" t="s">
        <v>30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 t="s">
        <v>31</v>
      </c>
      <c r="M29" s="16"/>
      <c r="N29" s="16" t="s">
        <v>32</v>
      </c>
      <c r="O29" s="16"/>
      <c r="P29" s="17" t="s">
        <v>33</v>
      </c>
      <c r="Q29" s="17"/>
      <c r="R29" s="17"/>
      <c r="S29" s="17" t="s">
        <v>34</v>
      </c>
      <c r="T29" s="17"/>
      <c r="U29" s="17"/>
      <c r="V29" s="17"/>
      <c r="W29" s="18" t="s">
        <v>35</v>
      </c>
      <c r="X29" s="18"/>
    </row>
    <row r="30" spans="1:24" s="1" customFormat="1" ht="13.5" customHeight="1">
      <c r="A30" s="19" t="s">
        <v>68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 t="s">
        <v>69</v>
      </c>
      <c r="M30" s="20"/>
      <c r="N30" s="20" t="s">
        <v>38</v>
      </c>
      <c r="O30" s="20"/>
      <c r="P30" s="21">
        <f>6042019.58</f>
        <v>6042019.58</v>
      </c>
      <c r="Q30" s="21"/>
      <c r="R30" s="21"/>
      <c r="S30" s="21">
        <f>292473.14</f>
        <v>292473.14</v>
      </c>
      <c r="T30" s="21"/>
      <c r="U30" s="21"/>
      <c r="V30" s="21"/>
      <c r="W30" s="22">
        <f>5749546.44</f>
        <v>5749546.44</v>
      </c>
      <c r="X30" s="22"/>
    </row>
    <row r="31" spans="1:24" s="1" customFormat="1" ht="13.5" customHeight="1">
      <c r="A31" s="30" t="s">
        <v>70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 t="s">
        <v>69</v>
      </c>
      <c r="M31" s="31"/>
      <c r="N31" s="31" t="s">
        <v>71</v>
      </c>
      <c r="O31" s="31"/>
      <c r="P31" s="32">
        <f>379214</f>
        <v>379214</v>
      </c>
      <c r="Q31" s="32"/>
      <c r="R31" s="32"/>
      <c r="S31" s="32">
        <f>30136.77</f>
        <v>30136.77</v>
      </c>
      <c r="T31" s="32"/>
      <c r="U31" s="32"/>
      <c r="V31" s="32"/>
      <c r="W31" s="33">
        <f>349077.23</f>
        <v>349077.23</v>
      </c>
      <c r="X31" s="33"/>
    </row>
    <row r="32" spans="1:24" s="1" customFormat="1" ht="33.75" customHeight="1">
      <c r="A32" s="30" t="s">
        <v>72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 t="s">
        <v>69</v>
      </c>
      <c r="M32" s="31"/>
      <c r="N32" s="31" t="s">
        <v>73</v>
      </c>
      <c r="O32" s="31"/>
      <c r="P32" s="32">
        <f>114523</f>
        <v>114523</v>
      </c>
      <c r="Q32" s="32"/>
      <c r="R32" s="32"/>
      <c r="S32" s="32">
        <f>9101.3</f>
        <v>9101.3</v>
      </c>
      <c r="T32" s="32"/>
      <c r="U32" s="32"/>
      <c r="V32" s="32"/>
      <c r="W32" s="33">
        <f>105421.7</f>
        <v>105421.7</v>
      </c>
      <c r="X32" s="33"/>
    </row>
    <row r="33" spans="1:24" s="1" customFormat="1" ht="13.5" customHeight="1">
      <c r="A33" s="30" t="s">
        <v>70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 t="s">
        <v>69</v>
      </c>
      <c r="M33" s="31"/>
      <c r="N33" s="31" t="s">
        <v>74</v>
      </c>
      <c r="O33" s="31"/>
      <c r="P33" s="32">
        <f>570186</f>
        <v>570186</v>
      </c>
      <c r="Q33" s="32"/>
      <c r="R33" s="32"/>
      <c r="S33" s="32">
        <f>60824.46</f>
        <v>60824.46</v>
      </c>
      <c r="T33" s="32"/>
      <c r="U33" s="32"/>
      <c r="V33" s="32"/>
      <c r="W33" s="33">
        <f>509361.54</f>
        <v>509361.54</v>
      </c>
      <c r="X33" s="33"/>
    </row>
    <row r="34" spans="1:24" s="1" customFormat="1" ht="33.75" customHeight="1">
      <c r="A34" s="30" t="s">
        <v>72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 t="s">
        <v>69</v>
      </c>
      <c r="M34" s="31"/>
      <c r="N34" s="31" t="s">
        <v>75</v>
      </c>
      <c r="O34" s="31"/>
      <c r="P34" s="32">
        <f>172196</f>
        <v>172196</v>
      </c>
      <c r="Q34" s="32"/>
      <c r="R34" s="32"/>
      <c r="S34" s="32">
        <f>26484.56</f>
        <v>26484.56</v>
      </c>
      <c r="T34" s="32"/>
      <c r="U34" s="32"/>
      <c r="V34" s="32"/>
      <c r="W34" s="33">
        <f>145711.44</f>
        <v>145711.44</v>
      </c>
      <c r="X34" s="33"/>
    </row>
    <row r="35" spans="1:24" s="1" customFormat="1" ht="24" customHeight="1">
      <c r="A35" s="30" t="s">
        <v>76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 t="s">
        <v>69</v>
      </c>
      <c r="M35" s="31"/>
      <c r="N35" s="31" t="s">
        <v>77</v>
      </c>
      <c r="O35" s="31"/>
      <c r="P35" s="32">
        <f>82300</f>
        <v>82300</v>
      </c>
      <c r="Q35" s="32"/>
      <c r="R35" s="32"/>
      <c r="S35" s="34" t="s">
        <v>43</v>
      </c>
      <c r="T35" s="34"/>
      <c r="U35" s="34"/>
      <c r="V35" s="34"/>
      <c r="W35" s="33">
        <f>82300</f>
        <v>82300</v>
      </c>
      <c r="X35" s="33"/>
    </row>
    <row r="36" spans="1:24" s="1" customFormat="1" ht="13.5" customHeight="1">
      <c r="A36" s="30" t="s">
        <v>78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69</v>
      </c>
      <c r="M36" s="31"/>
      <c r="N36" s="31" t="s">
        <v>79</v>
      </c>
      <c r="O36" s="31"/>
      <c r="P36" s="32">
        <f>69312</f>
        <v>69312</v>
      </c>
      <c r="Q36" s="32"/>
      <c r="R36" s="32"/>
      <c r="S36" s="34" t="s">
        <v>43</v>
      </c>
      <c r="T36" s="34"/>
      <c r="U36" s="34"/>
      <c r="V36" s="34"/>
      <c r="W36" s="33">
        <f>69312</f>
        <v>69312</v>
      </c>
      <c r="X36" s="33"/>
    </row>
    <row r="37" spans="1:24" s="1" customFormat="1" ht="13.5" customHeight="1">
      <c r="A37" s="30" t="s">
        <v>80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69</v>
      </c>
      <c r="M37" s="31"/>
      <c r="N37" s="31" t="s">
        <v>81</v>
      </c>
      <c r="O37" s="31"/>
      <c r="P37" s="32">
        <f>12138</f>
        <v>12138</v>
      </c>
      <c r="Q37" s="32"/>
      <c r="R37" s="32"/>
      <c r="S37" s="34" t="s">
        <v>43</v>
      </c>
      <c r="T37" s="34"/>
      <c r="U37" s="34"/>
      <c r="V37" s="34"/>
      <c r="W37" s="33">
        <f>12138</f>
        <v>12138</v>
      </c>
      <c r="X37" s="33"/>
    </row>
    <row r="38" spans="1:24" s="1" customFormat="1" ht="13.5" customHeight="1">
      <c r="A38" s="30" t="s">
        <v>82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69</v>
      </c>
      <c r="M38" s="31"/>
      <c r="N38" s="31" t="s">
        <v>83</v>
      </c>
      <c r="O38" s="31"/>
      <c r="P38" s="32">
        <f>4673</f>
        <v>4673</v>
      </c>
      <c r="Q38" s="32"/>
      <c r="R38" s="32"/>
      <c r="S38" s="34" t="s">
        <v>43</v>
      </c>
      <c r="T38" s="34"/>
      <c r="U38" s="34"/>
      <c r="V38" s="34"/>
      <c r="W38" s="33">
        <f>4673</f>
        <v>4673</v>
      </c>
      <c r="X38" s="33"/>
    </row>
    <row r="39" spans="1:24" s="1" customFormat="1" ht="13.5" customHeight="1">
      <c r="A39" s="30" t="s">
        <v>84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69</v>
      </c>
      <c r="M39" s="31"/>
      <c r="N39" s="31" t="s">
        <v>85</v>
      </c>
      <c r="O39" s="31"/>
      <c r="P39" s="32">
        <f>1897</f>
        <v>1897</v>
      </c>
      <c r="Q39" s="32"/>
      <c r="R39" s="32"/>
      <c r="S39" s="34" t="s">
        <v>43</v>
      </c>
      <c r="T39" s="34"/>
      <c r="U39" s="34"/>
      <c r="V39" s="34"/>
      <c r="W39" s="33">
        <f>1897</f>
        <v>1897</v>
      </c>
      <c r="X39" s="33"/>
    </row>
    <row r="40" spans="1:24" s="1" customFormat="1" ht="13.5" customHeight="1">
      <c r="A40" s="30" t="s">
        <v>70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69</v>
      </c>
      <c r="M40" s="31"/>
      <c r="N40" s="31" t="s">
        <v>86</v>
      </c>
      <c r="O40" s="31"/>
      <c r="P40" s="32">
        <f>204451</f>
        <v>204451</v>
      </c>
      <c r="Q40" s="32"/>
      <c r="R40" s="32"/>
      <c r="S40" s="34" t="s">
        <v>43</v>
      </c>
      <c r="T40" s="34"/>
      <c r="U40" s="34"/>
      <c r="V40" s="34"/>
      <c r="W40" s="33">
        <f>204451</f>
        <v>204451</v>
      </c>
      <c r="X40" s="33"/>
    </row>
    <row r="41" spans="1:24" s="1" customFormat="1" ht="33.75" customHeight="1">
      <c r="A41" s="30" t="s">
        <v>72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69</v>
      </c>
      <c r="M41" s="31"/>
      <c r="N41" s="31" t="s">
        <v>87</v>
      </c>
      <c r="O41" s="31"/>
      <c r="P41" s="32">
        <f>61745</f>
        <v>61745</v>
      </c>
      <c r="Q41" s="32"/>
      <c r="R41" s="32"/>
      <c r="S41" s="34" t="s">
        <v>43</v>
      </c>
      <c r="T41" s="34"/>
      <c r="U41" s="34"/>
      <c r="V41" s="34"/>
      <c r="W41" s="33">
        <f>61745</f>
        <v>61745</v>
      </c>
      <c r="X41" s="33"/>
    </row>
    <row r="42" spans="1:24" s="1" customFormat="1" ht="13.5" customHeight="1">
      <c r="A42" s="30" t="s">
        <v>88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69</v>
      </c>
      <c r="M42" s="31"/>
      <c r="N42" s="31" t="s">
        <v>89</v>
      </c>
      <c r="O42" s="31"/>
      <c r="P42" s="32">
        <f>183603.09</f>
        <v>183603.09</v>
      </c>
      <c r="Q42" s="32"/>
      <c r="R42" s="32"/>
      <c r="S42" s="34" t="s">
        <v>43</v>
      </c>
      <c r="T42" s="34"/>
      <c r="U42" s="34"/>
      <c r="V42" s="34"/>
      <c r="W42" s="33">
        <f>183603.09</f>
        <v>183603.09</v>
      </c>
      <c r="X42" s="33"/>
    </row>
    <row r="43" spans="1:24" s="1" customFormat="1" ht="13.5" customHeight="1">
      <c r="A43" s="30" t="s">
        <v>90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69</v>
      </c>
      <c r="M43" s="31"/>
      <c r="N43" s="31" t="s">
        <v>91</v>
      </c>
      <c r="O43" s="31"/>
      <c r="P43" s="32">
        <f>4500</f>
        <v>4500</v>
      </c>
      <c r="Q43" s="32"/>
      <c r="R43" s="32"/>
      <c r="S43" s="34" t="s">
        <v>43</v>
      </c>
      <c r="T43" s="34"/>
      <c r="U43" s="34"/>
      <c r="V43" s="34"/>
      <c r="W43" s="33">
        <f>4500</f>
        <v>4500</v>
      </c>
      <c r="X43" s="33"/>
    </row>
    <row r="44" spans="1:24" s="1" customFormat="1" ht="13.5" customHeight="1">
      <c r="A44" s="30" t="s">
        <v>70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69</v>
      </c>
      <c r="M44" s="31"/>
      <c r="N44" s="31" t="s">
        <v>92</v>
      </c>
      <c r="O44" s="31"/>
      <c r="P44" s="32">
        <f>100483</f>
        <v>100483</v>
      </c>
      <c r="Q44" s="32"/>
      <c r="R44" s="32"/>
      <c r="S44" s="34" t="s">
        <v>43</v>
      </c>
      <c r="T44" s="34"/>
      <c r="U44" s="34"/>
      <c r="V44" s="34"/>
      <c r="W44" s="33">
        <f>100483</f>
        <v>100483</v>
      </c>
      <c r="X44" s="33"/>
    </row>
    <row r="45" spans="1:24" s="1" customFormat="1" ht="33.75" customHeight="1">
      <c r="A45" s="30" t="s">
        <v>72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69</v>
      </c>
      <c r="M45" s="31"/>
      <c r="N45" s="31" t="s">
        <v>93</v>
      </c>
      <c r="O45" s="31"/>
      <c r="P45" s="32">
        <f>30347</f>
        <v>30347</v>
      </c>
      <c r="Q45" s="32"/>
      <c r="R45" s="32"/>
      <c r="S45" s="34" t="s">
        <v>43</v>
      </c>
      <c r="T45" s="34"/>
      <c r="U45" s="34"/>
      <c r="V45" s="34"/>
      <c r="W45" s="33">
        <f>30347</f>
        <v>30347</v>
      </c>
      <c r="X45" s="33"/>
    </row>
    <row r="46" spans="1:24" s="1" customFormat="1" ht="13.5" customHeight="1">
      <c r="A46" s="30" t="s">
        <v>78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69</v>
      </c>
      <c r="M46" s="31"/>
      <c r="N46" s="31" t="s">
        <v>94</v>
      </c>
      <c r="O46" s="31"/>
      <c r="P46" s="32">
        <f>2670</f>
        <v>2670</v>
      </c>
      <c r="Q46" s="32"/>
      <c r="R46" s="32"/>
      <c r="S46" s="34" t="s">
        <v>43</v>
      </c>
      <c r="T46" s="34"/>
      <c r="U46" s="34"/>
      <c r="V46" s="34"/>
      <c r="W46" s="33">
        <f>2670</f>
        <v>2670</v>
      </c>
      <c r="X46" s="33"/>
    </row>
    <row r="47" spans="1:24" s="1" customFormat="1" ht="13.5" customHeight="1">
      <c r="A47" s="30" t="s">
        <v>78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69</v>
      </c>
      <c r="M47" s="31"/>
      <c r="N47" s="31" t="s">
        <v>95</v>
      </c>
      <c r="O47" s="31"/>
      <c r="P47" s="32">
        <f>2000</f>
        <v>2000</v>
      </c>
      <c r="Q47" s="32"/>
      <c r="R47" s="32"/>
      <c r="S47" s="34" t="s">
        <v>43</v>
      </c>
      <c r="T47" s="34"/>
      <c r="U47" s="34"/>
      <c r="V47" s="34"/>
      <c r="W47" s="33">
        <f>2000</f>
        <v>2000</v>
      </c>
      <c r="X47" s="33"/>
    </row>
    <row r="48" spans="1:24" s="1" customFormat="1" ht="13.5" customHeight="1">
      <c r="A48" s="30" t="s">
        <v>78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69</v>
      </c>
      <c r="M48" s="31"/>
      <c r="N48" s="31" t="s">
        <v>96</v>
      </c>
      <c r="O48" s="31"/>
      <c r="P48" s="32">
        <f>2000</f>
        <v>2000</v>
      </c>
      <c r="Q48" s="32"/>
      <c r="R48" s="32"/>
      <c r="S48" s="34" t="s">
        <v>43</v>
      </c>
      <c r="T48" s="34"/>
      <c r="U48" s="34"/>
      <c r="V48" s="34"/>
      <c r="W48" s="33">
        <f>2000</f>
        <v>2000</v>
      </c>
      <c r="X48" s="33"/>
    </row>
    <row r="49" spans="1:24" s="1" customFormat="1" ht="13.5" customHeight="1">
      <c r="A49" s="30" t="s">
        <v>78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69</v>
      </c>
      <c r="M49" s="31"/>
      <c r="N49" s="31" t="s">
        <v>97</v>
      </c>
      <c r="O49" s="31"/>
      <c r="P49" s="32">
        <f>764637.09</f>
        <v>764637.09</v>
      </c>
      <c r="Q49" s="32"/>
      <c r="R49" s="32"/>
      <c r="S49" s="34" t="s">
        <v>43</v>
      </c>
      <c r="T49" s="34"/>
      <c r="U49" s="34"/>
      <c r="V49" s="34"/>
      <c r="W49" s="33">
        <f>764637.09</f>
        <v>764637.09</v>
      </c>
      <c r="X49" s="33"/>
    </row>
    <row r="50" spans="1:24" s="1" customFormat="1" ht="13.5" customHeight="1">
      <c r="A50" s="30" t="s">
        <v>78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69</v>
      </c>
      <c r="M50" s="31"/>
      <c r="N50" s="31" t="s">
        <v>98</v>
      </c>
      <c r="O50" s="31"/>
      <c r="P50" s="32">
        <f>88195.96</f>
        <v>88195.96</v>
      </c>
      <c r="Q50" s="32"/>
      <c r="R50" s="32"/>
      <c r="S50" s="34" t="s">
        <v>43</v>
      </c>
      <c r="T50" s="34"/>
      <c r="U50" s="34"/>
      <c r="V50" s="34"/>
      <c r="W50" s="33">
        <f>88195.96</f>
        <v>88195.96</v>
      </c>
      <c r="X50" s="33"/>
    </row>
    <row r="51" spans="1:24" s="1" customFormat="1" ht="13.5" customHeight="1">
      <c r="A51" s="30" t="s">
        <v>78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69</v>
      </c>
      <c r="M51" s="31"/>
      <c r="N51" s="31" t="s">
        <v>99</v>
      </c>
      <c r="O51" s="31"/>
      <c r="P51" s="32">
        <f>15000</f>
        <v>15000</v>
      </c>
      <c r="Q51" s="32"/>
      <c r="R51" s="32"/>
      <c r="S51" s="34" t="s">
        <v>43</v>
      </c>
      <c r="T51" s="34"/>
      <c r="U51" s="34"/>
      <c r="V51" s="34"/>
      <c r="W51" s="33">
        <f>15000</f>
        <v>15000</v>
      </c>
      <c r="X51" s="33"/>
    </row>
    <row r="52" spans="1:24" s="1" customFormat="1" ht="24" customHeight="1">
      <c r="A52" s="30" t="s">
        <v>76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69</v>
      </c>
      <c r="M52" s="31"/>
      <c r="N52" s="31" t="s">
        <v>100</v>
      </c>
      <c r="O52" s="31"/>
      <c r="P52" s="32">
        <f>6000</f>
        <v>6000</v>
      </c>
      <c r="Q52" s="32"/>
      <c r="R52" s="32"/>
      <c r="S52" s="34" t="s">
        <v>43</v>
      </c>
      <c r="T52" s="34"/>
      <c r="U52" s="34"/>
      <c r="V52" s="34"/>
      <c r="W52" s="33">
        <f>6000</f>
        <v>6000</v>
      </c>
      <c r="X52" s="33"/>
    </row>
    <row r="53" spans="1:24" s="1" customFormat="1" ht="13.5" customHeight="1">
      <c r="A53" s="30" t="s">
        <v>78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69</v>
      </c>
      <c r="M53" s="31"/>
      <c r="N53" s="31" t="s">
        <v>101</v>
      </c>
      <c r="O53" s="31"/>
      <c r="P53" s="32">
        <f>115778.44</f>
        <v>115778.44</v>
      </c>
      <c r="Q53" s="32"/>
      <c r="R53" s="32"/>
      <c r="S53" s="34" t="s">
        <v>43</v>
      </c>
      <c r="T53" s="34"/>
      <c r="U53" s="34"/>
      <c r="V53" s="34"/>
      <c r="W53" s="33">
        <f>115778.44</f>
        <v>115778.44</v>
      </c>
      <c r="X53" s="33"/>
    </row>
    <row r="54" spans="1:24" s="1" customFormat="1" ht="13.5" customHeight="1">
      <c r="A54" s="30" t="s">
        <v>78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69</v>
      </c>
      <c r="M54" s="31"/>
      <c r="N54" s="31" t="s">
        <v>102</v>
      </c>
      <c r="O54" s="31"/>
      <c r="P54" s="32">
        <f>319946</f>
        <v>319946</v>
      </c>
      <c r="Q54" s="32"/>
      <c r="R54" s="32"/>
      <c r="S54" s="34" t="s">
        <v>43</v>
      </c>
      <c r="T54" s="34"/>
      <c r="U54" s="34"/>
      <c r="V54" s="34"/>
      <c r="W54" s="33">
        <f>319946</f>
        <v>319946</v>
      </c>
      <c r="X54" s="33"/>
    </row>
    <row r="55" spans="1:24" s="1" customFormat="1" ht="13.5" customHeight="1">
      <c r="A55" s="30" t="s">
        <v>103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69</v>
      </c>
      <c r="M55" s="31"/>
      <c r="N55" s="31" t="s">
        <v>104</v>
      </c>
      <c r="O55" s="31"/>
      <c r="P55" s="32">
        <f>663317</f>
        <v>663317</v>
      </c>
      <c r="Q55" s="32"/>
      <c r="R55" s="32"/>
      <c r="S55" s="34" t="s">
        <v>43</v>
      </c>
      <c r="T55" s="34"/>
      <c r="U55" s="34"/>
      <c r="V55" s="34"/>
      <c r="W55" s="33">
        <f>663317</f>
        <v>663317</v>
      </c>
      <c r="X55" s="33"/>
    </row>
    <row r="56" spans="1:24" s="1" customFormat="1" ht="13.5" customHeight="1">
      <c r="A56" s="30" t="s">
        <v>70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69</v>
      </c>
      <c r="M56" s="31"/>
      <c r="N56" s="31" t="s">
        <v>105</v>
      </c>
      <c r="O56" s="31"/>
      <c r="P56" s="32">
        <f>979573</f>
        <v>979573</v>
      </c>
      <c r="Q56" s="32"/>
      <c r="R56" s="32"/>
      <c r="S56" s="32">
        <f>126795.1</f>
        <v>126795.1</v>
      </c>
      <c r="T56" s="32"/>
      <c r="U56" s="32"/>
      <c r="V56" s="32"/>
      <c r="W56" s="33">
        <f>852777.9</f>
        <v>852777.9</v>
      </c>
      <c r="X56" s="33"/>
    </row>
    <row r="57" spans="1:24" s="1" customFormat="1" ht="33.75" customHeight="1">
      <c r="A57" s="30" t="s">
        <v>72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69</v>
      </c>
      <c r="M57" s="31"/>
      <c r="N57" s="31" t="s">
        <v>106</v>
      </c>
      <c r="O57" s="31"/>
      <c r="P57" s="32">
        <f>295831</f>
        <v>295831</v>
      </c>
      <c r="Q57" s="32"/>
      <c r="R57" s="32"/>
      <c r="S57" s="32">
        <f>39130.95</f>
        <v>39130.95</v>
      </c>
      <c r="T57" s="32"/>
      <c r="U57" s="32"/>
      <c r="V57" s="32"/>
      <c r="W57" s="33">
        <f>256700.05</f>
        <v>256700.05</v>
      </c>
      <c r="X57" s="33"/>
    </row>
    <row r="58" spans="1:24" s="1" customFormat="1" ht="13.5" customHeight="1">
      <c r="A58" s="30" t="s">
        <v>78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69</v>
      </c>
      <c r="M58" s="31"/>
      <c r="N58" s="31" t="s">
        <v>107</v>
      </c>
      <c r="O58" s="31"/>
      <c r="P58" s="32">
        <f>30000</f>
        <v>30000</v>
      </c>
      <c r="Q58" s="32"/>
      <c r="R58" s="32"/>
      <c r="S58" s="34" t="s">
        <v>43</v>
      </c>
      <c r="T58" s="34"/>
      <c r="U58" s="34"/>
      <c r="V58" s="34"/>
      <c r="W58" s="33">
        <f>30000</f>
        <v>30000</v>
      </c>
      <c r="X58" s="33"/>
    </row>
    <row r="59" spans="1:24" s="1" customFormat="1" ht="13.5" customHeight="1">
      <c r="A59" s="30" t="s">
        <v>70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69</v>
      </c>
      <c r="M59" s="31"/>
      <c r="N59" s="31" t="s">
        <v>108</v>
      </c>
      <c r="O59" s="31"/>
      <c r="P59" s="32">
        <f>586898</f>
        <v>586898</v>
      </c>
      <c r="Q59" s="32"/>
      <c r="R59" s="32"/>
      <c r="S59" s="34" t="s">
        <v>43</v>
      </c>
      <c r="T59" s="34"/>
      <c r="U59" s="34"/>
      <c r="V59" s="34"/>
      <c r="W59" s="33">
        <f>586898</f>
        <v>586898</v>
      </c>
      <c r="X59" s="33"/>
    </row>
    <row r="60" spans="1:24" s="1" customFormat="1" ht="33.75" customHeight="1">
      <c r="A60" s="30" t="s">
        <v>72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69</v>
      </c>
      <c r="M60" s="31"/>
      <c r="N60" s="31" t="s">
        <v>109</v>
      </c>
      <c r="O60" s="31"/>
      <c r="P60" s="32">
        <f>178605</f>
        <v>178605</v>
      </c>
      <c r="Q60" s="32"/>
      <c r="R60" s="32"/>
      <c r="S60" s="34" t="s">
        <v>43</v>
      </c>
      <c r="T60" s="34"/>
      <c r="U60" s="34"/>
      <c r="V60" s="34"/>
      <c r="W60" s="33">
        <f>178605</f>
        <v>178605</v>
      </c>
      <c r="X60" s="33"/>
    </row>
    <row r="61" spans="1:24" s="1" customFormat="1" ht="15" customHeight="1">
      <c r="A61" s="35" t="s">
        <v>110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 t="s">
        <v>111</v>
      </c>
      <c r="M61" s="36"/>
      <c r="N61" s="36" t="s">
        <v>38</v>
      </c>
      <c r="O61" s="36"/>
      <c r="P61" s="37">
        <f>-438130.49</f>
        <v>-438130.49</v>
      </c>
      <c r="Q61" s="37"/>
      <c r="R61" s="37"/>
      <c r="S61" s="37">
        <f>285766.29</f>
        <v>285766.29</v>
      </c>
      <c r="T61" s="37"/>
      <c r="U61" s="37"/>
      <c r="V61" s="37"/>
      <c r="W61" s="38" t="s">
        <v>38</v>
      </c>
      <c r="X61" s="38"/>
    </row>
    <row r="62" spans="1:24" s="1" customFormat="1" ht="13.5" customHeight="1">
      <c r="A62" s="7" t="s">
        <v>18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s="1" customFormat="1" ht="13.5" customHeight="1">
      <c r="A63" s="12" t="s">
        <v>112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s="1" customFormat="1" ht="45.75" customHeight="1">
      <c r="A64" s="13" t="s">
        <v>24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 t="s">
        <v>25</v>
      </c>
      <c r="M64" s="13"/>
      <c r="N64" s="13" t="s">
        <v>113</v>
      </c>
      <c r="O64" s="13"/>
      <c r="P64" s="14" t="s">
        <v>27</v>
      </c>
      <c r="Q64" s="14"/>
      <c r="R64" s="14"/>
      <c r="S64" s="14" t="s">
        <v>28</v>
      </c>
      <c r="T64" s="14"/>
      <c r="U64" s="14"/>
      <c r="V64" s="14"/>
      <c r="W64" s="15" t="s">
        <v>29</v>
      </c>
      <c r="X64" s="15"/>
    </row>
    <row r="65" spans="1:24" s="1" customFormat="1" ht="12.75" customHeight="1">
      <c r="A65" s="16" t="s">
        <v>30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 t="s">
        <v>31</v>
      </c>
      <c r="M65" s="16"/>
      <c r="N65" s="16" t="s">
        <v>32</v>
      </c>
      <c r="O65" s="16"/>
      <c r="P65" s="17" t="s">
        <v>33</v>
      </c>
      <c r="Q65" s="17"/>
      <c r="R65" s="17"/>
      <c r="S65" s="17" t="s">
        <v>34</v>
      </c>
      <c r="T65" s="17"/>
      <c r="U65" s="17"/>
      <c r="V65" s="17"/>
      <c r="W65" s="18" t="s">
        <v>35</v>
      </c>
      <c r="X65" s="18"/>
    </row>
    <row r="66" spans="1:24" s="1" customFormat="1" ht="13.5" customHeight="1">
      <c r="A66" s="19" t="s">
        <v>114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0" t="s">
        <v>115</v>
      </c>
      <c r="M66" s="20"/>
      <c r="N66" s="20" t="s">
        <v>38</v>
      </c>
      <c r="O66" s="20"/>
      <c r="P66" s="39">
        <f>438130.49</f>
        <v>438130.49</v>
      </c>
      <c r="Q66" s="39"/>
      <c r="R66" s="39"/>
      <c r="S66" s="40" t="s">
        <v>43</v>
      </c>
      <c r="T66" s="40"/>
      <c r="U66" s="40"/>
      <c r="V66" s="40"/>
      <c r="W66" s="41" t="s">
        <v>38</v>
      </c>
      <c r="X66" s="41"/>
    </row>
    <row r="67" spans="1:24" s="1" customFormat="1" ht="13.5" customHeight="1">
      <c r="A67" s="42" t="s">
        <v>116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3" t="s">
        <v>18</v>
      </c>
      <c r="M67" s="43"/>
      <c r="N67" s="43" t="s">
        <v>18</v>
      </c>
      <c r="O67" s="43"/>
      <c r="P67" s="44" t="s">
        <v>18</v>
      </c>
      <c r="Q67" s="44"/>
      <c r="R67" s="44"/>
      <c r="S67" s="45" t="s">
        <v>18</v>
      </c>
      <c r="T67" s="45"/>
      <c r="U67" s="45"/>
      <c r="V67" s="45"/>
      <c r="W67" s="46" t="s">
        <v>18</v>
      </c>
      <c r="X67" s="46"/>
    </row>
    <row r="68" spans="1:24" s="1" customFormat="1" ht="13.5" customHeight="1">
      <c r="A68" s="23" t="s">
        <v>117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47" t="s">
        <v>118</v>
      </c>
      <c r="M68" s="47"/>
      <c r="N68" s="24" t="s">
        <v>38</v>
      </c>
      <c r="O68" s="24"/>
      <c r="P68" s="48" t="s">
        <v>43</v>
      </c>
      <c r="Q68" s="48"/>
      <c r="R68" s="48"/>
      <c r="S68" s="27" t="s">
        <v>43</v>
      </c>
      <c r="T68" s="27"/>
      <c r="U68" s="27"/>
      <c r="V68" s="27"/>
      <c r="W68" s="49" t="s">
        <v>43</v>
      </c>
      <c r="X68" s="49"/>
    </row>
    <row r="69" spans="1:24" s="1" customFormat="1" ht="13.5" customHeight="1">
      <c r="A69" s="30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118</v>
      </c>
      <c r="M69" s="31"/>
      <c r="N69" s="31" t="s">
        <v>18</v>
      </c>
      <c r="O69" s="31"/>
      <c r="P69" s="50" t="s">
        <v>43</v>
      </c>
      <c r="Q69" s="50"/>
      <c r="R69" s="50"/>
      <c r="S69" s="34" t="s">
        <v>43</v>
      </c>
      <c r="T69" s="34"/>
      <c r="U69" s="34"/>
      <c r="V69" s="34"/>
      <c r="W69" s="51" t="s">
        <v>43</v>
      </c>
      <c r="X69" s="51"/>
    </row>
    <row r="70" spans="1:24" s="1" customFormat="1" ht="13.5" customHeight="1">
      <c r="A70" s="30" t="s">
        <v>119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43" t="s">
        <v>120</v>
      </c>
      <c r="M70" s="43"/>
      <c r="N70" s="43" t="s">
        <v>38</v>
      </c>
      <c r="O70" s="43"/>
      <c r="P70" s="44" t="s">
        <v>43</v>
      </c>
      <c r="Q70" s="44"/>
      <c r="R70" s="44"/>
      <c r="S70" s="34" t="s">
        <v>43</v>
      </c>
      <c r="T70" s="34"/>
      <c r="U70" s="34"/>
      <c r="V70" s="34"/>
      <c r="W70" s="46" t="s">
        <v>43</v>
      </c>
      <c r="X70" s="46"/>
    </row>
    <row r="71" spans="1:24" s="1" customFormat="1" ht="13.5" customHeight="1">
      <c r="A71" s="30" t="s">
        <v>18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120</v>
      </c>
      <c r="M71" s="31"/>
      <c r="N71" s="31" t="s">
        <v>18</v>
      </c>
      <c r="O71" s="31"/>
      <c r="P71" s="50" t="s">
        <v>43</v>
      </c>
      <c r="Q71" s="50"/>
      <c r="R71" s="50"/>
      <c r="S71" s="34" t="s">
        <v>43</v>
      </c>
      <c r="T71" s="34"/>
      <c r="U71" s="34"/>
      <c r="V71" s="34"/>
      <c r="W71" s="51" t="s">
        <v>43</v>
      </c>
      <c r="X71" s="51"/>
    </row>
    <row r="72" spans="1:24" s="1" customFormat="1" ht="13.5" customHeight="1">
      <c r="A72" s="30" t="s">
        <v>121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122</v>
      </c>
      <c r="M72" s="31"/>
      <c r="N72" s="31" t="s">
        <v>123</v>
      </c>
      <c r="O72" s="31"/>
      <c r="P72" s="52">
        <f>438130.49</f>
        <v>438130.49</v>
      </c>
      <c r="Q72" s="52"/>
      <c r="R72" s="52"/>
      <c r="S72" s="34" t="s">
        <v>43</v>
      </c>
      <c r="T72" s="34"/>
      <c r="U72" s="34"/>
      <c r="V72" s="34"/>
      <c r="W72" s="53">
        <f>438130.49</f>
        <v>438130.49</v>
      </c>
      <c r="X72" s="53"/>
    </row>
    <row r="73" spans="1:24" s="1" customFormat="1" ht="13.5" customHeight="1">
      <c r="A73" s="30" t="s">
        <v>124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125</v>
      </c>
      <c r="M73" s="31"/>
      <c r="N73" s="31" t="s">
        <v>126</v>
      </c>
      <c r="O73" s="31"/>
      <c r="P73" s="52">
        <f>-5603889.09</f>
        <v>-5603889.09</v>
      </c>
      <c r="Q73" s="52"/>
      <c r="R73" s="52"/>
      <c r="S73" s="34" t="s">
        <v>43</v>
      </c>
      <c r="T73" s="34"/>
      <c r="U73" s="34"/>
      <c r="V73" s="34"/>
      <c r="W73" s="54" t="s">
        <v>38</v>
      </c>
      <c r="X73" s="54"/>
    </row>
    <row r="74" spans="1:24" s="1" customFormat="1" ht="13.5" customHeight="1">
      <c r="A74" s="30" t="s">
        <v>127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128</v>
      </c>
      <c r="M74" s="31"/>
      <c r="N74" s="31" t="s">
        <v>129</v>
      </c>
      <c r="O74" s="31"/>
      <c r="P74" s="52">
        <f>6042019.58</f>
        <v>6042019.58</v>
      </c>
      <c r="Q74" s="52"/>
      <c r="R74" s="52"/>
      <c r="S74" s="34" t="s">
        <v>43</v>
      </c>
      <c r="T74" s="34"/>
      <c r="U74" s="34"/>
      <c r="V74" s="34"/>
      <c r="W74" s="54" t="s">
        <v>38</v>
      </c>
      <c r="X74" s="54"/>
    </row>
    <row r="75" spans="1:24" s="1" customFormat="1" ht="13.5" customHeight="1">
      <c r="A75" s="56" t="s">
        <v>18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</row>
    <row r="76" spans="1:24" s="1" customFormat="1" ht="13.5" customHeight="1">
      <c r="A76" s="7" t="s">
        <v>18</v>
      </c>
      <c r="B76" s="7"/>
      <c r="C76" s="7"/>
      <c r="D76" s="7"/>
      <c r="E76" s="7"/>
      <c r="F76" s="7"/>
      <c r="G76" s="7"/>
      <c r="H76" s="7"/>
      <c r="I76" s="55" t="s">
        <v>18</v>
      </c>
      <c r="J76" s="55"/>
      <c r="K76" s="55"/>
      <c r="L76" s="55"/>
      <c r="M76" s="55"/>
      <c r="N76" s="55" t="s">
        <v>130</v>
      </c>
      <c r="O76" s="55"/>
      <c r="P76" s="55"/>
      <c r="Q76" s="55"/>
      <c r="R76" s="7" t="s">
        <v>18</v>
      </c>
      <c r="S76" s="7"/>
      <c r="T76" s="7"/>
      <c r="U76" s="7"/>
      <c r="V76" s="7"/>
      <c r="W76" s="7"/>
      <c r="X76" s="7"/>
    </row>
    <row r="77" spans="1:24" s="1" customFormat="1" ht="13.5" customHeight="1">
      <c r="A77" s="7" t="s">
        <v>18</v>
      </c>
      <c r="B77" s="7"/>
      <c r="C77" s="7"/>
      <c r="D77" s="7"/>
      <c r="E77" s="7"/>
      <c r="F77" s="7"/>
      <c r="G77" s="7"/>
      <c r="H77" s="7"/>
      <c r="I77" s="10" t="s">
        <v>18</v>
      </c>
      <c r="J77" s="57" t="s">
        <v>131</v>
      </c>
      <c r="K77" s="57"/>
      <c r="L77" s="57"/>
      <c r="M77" s="10" t="s">
        <v>18</v>
      </c>
      <c r="N77" s="10" t="s">
        <v>18</v>
      </c>
      <c r="O77" s="57" t="s">
        <v>132</v>
      </c>
      <c r="P77" s="57"/>
      <c r="Q77" s="7" t="s">
        <v>18</v>
      </c>
      <c r="R77" s="7"/>
      <c r="S77" s="7"/>
      <c r="T77" s="7"/>
      <c r="U77" s="7"/>
      <c r="V77" s="7"/>
      <c r="W77" s="7"/>
      <c r="X77" s="7"/>
    </row>
    <row r="78" spans="1:24" s="1" customFormat="1" ht="7.5" customHeight="1">
      <c r="A78" s="7" t="s">
        <v>18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s="1" customFormat="1" ht="13.5" customHeight="1">
      <c r="A79" s="7" t="s">
        <v>133</v>
      </c>
      <c r="B79" s="7"/>
      <c r="C79" s="7"/>
      <c r="D79" s="7"/>
      <c r="E79" s="7"/>
      <c r="F79" s="7"/>
      <c r="G79" s="7"/>
      <c r="H79" s="7"/>
      <c r="I79" s="55" t="s">
        <v>18</v>
      </c>
      <c r="J79" s="55"/>
      <c r="K79" s="55"/>
      <c r="L79" s="55"/>
      <c r="M79" s="55"/>
      <c r="N79" s="55" t="s">
        <v>134</v>
      </c>
      <c r="O79" s="55"/>
      <c r="P79" s="55"/>
      <c r="Q79" s="55"/>
      <c r="R79" s="7" t="s">
        <v>18</v>
      </c>
      <c r="S79" s="7"/>
      <c r="T79" s="7"/>
      <c r="U79" s="7"/>
      <c r="V79" s="7"/>
      <c r="W79" s="7"/>
      <c r="X79" s="7"/>
    </row>
    <row r="80" spans="1:24" s="1" customFormat="1" ht="13.5" customHeight="1">
      <c r="A80" s="7" t="s">
        <v>18</v>
      </c>
      <c r="B80" s="7"/>
      <c r="C80" s="7"/>
      <c r="D80" s="7"/>
      <c r="E80" s="7"/>
      <c r="F80" s="7"/>
      <c r="G80" s="7"/>
      <c r="H80" s="7"/>
      <c r="I80" s="10" t="s">
        <v>18</v>
      </c>
      <c r="J80" s="57" t="s">
        <v>131</v>
      </c>
      <c r="K80" s="57"/>
      <c r="L80" s="57"/>
      <c r="M80" s="10" t="s">
        <v>18</v>
      </c>
      <c r="N80" s="10" t="s">
        <v>18</v>
      </c>
      <c r="O80" s="57" t="s">
        <v>132</v>
      </c>
      <c r="P80" s="57"/>
      <c r="Q80" s="7" t="s">
        <v>18</v>
      </c>
      <c r="R80" s="7"/>
      <c r="S80" s="7"/>
      <c r="T80" s="7"/>
      <c r="U80" s="7"/>
      <c r="V80" s="7"/>
      <c r="W80" s="7"/>
      <c r="X80" s="7"/>
    </row>
    <row r="81" spans="1:24" s="1" customFormat="1" ht="7.5" customHeight="1">
      <c r="A81" s="7" t="s">
        <v>18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s="1" customFormat="1" ht="13.5" customHeight="1">
      <c r="A82" s="7" t="s">
        <v>135</v>
      </c>
      <c r="B82" s="7"/>
      <c r="C82" s="55" t="s">
        <v>133</v>
      </c>
      <c r="D82" s="55"/>
      <c r="E82" s="55"/>
      <c r="F82" s="55"/>
      <c r="G82" s="55"/>
      <c r="H82" s="55"/>
      <c r="I82" s="55" t="s">
        <v>18</v>
      </c>
      <c r="J82" s="55"/>
      <c r="K82" s="55"/>
      <c r="L82" s="55"/>
      <c r="M82" s="55"/>
      <c r="N82" s="55" t="s">
        <v>134</v>
      </c>
      <c r="O82" s="55"/>
      <c r="P82" s="55"/>
      <c r="Q82" s="55"/>
      <c r="R82" s="7" t="s">
        <v>18</v>
      </c>
      <c r="S82" s="7"/>
      <c r="T82" s="7"/>
      <c r="U82" s="7"/>
      <c r="V82" s="7"/>
      <c r="W82" s="7"/>
      <c r="X82" s="7"/>
    </row>
    <row r="83" spans="1:24" s="1" customFormat="1" ht="13.5" customHeight="1">
      <c r="A83" s="7" t="s">
        <v>18</v>
      </c>
      <c r="B83" s="7"/>
      <c r="C83" s="10" t="s">
        <v>18</v>
      </c>
      <c r="D83" s="57" t="s">
        <v>136</v>
      </c>
      <c r="E83" s="57"/>
      <c r="F83" s="57"/>
      <c r="G83" s="57"/>
      <c r="H83" s="10" t="s">
        <v>18</v>
      </c>
      <c r="I83" s="10" t="s">
        <v>18</v>
      </c>
      <c r="J83" s="57" t="s">
        <v>131</v>
      </c>
      <c r="K83" s="57"/>
      <c r="L83" s="57"/>
      <c r="M83" s="10" t="s">
        <v>18</v>
      </c>
      <c r="N83" s="10" t="s">
        <v>18</v>
      </c>
      <c r="O83" s="57" t="s">
        <v>132</v>
      </c>
      <c r="P83" s="57"/>
      <c r="Q83" s="7" t="s">
        <v>18</v>
      </c>
      <c r="R83" s="7"/>
      <c r="S83" s="7"/>
      <c r="T83" s="7"/>
      <c r="U83" s="7"/>
      <c r="V83" s="7"/>
      <c r="W83" s="7"/>
      <c r="X83" s="7"/>
    </row>
    <row r="84" spans="1:24" s="1" customFormat="1" ht="15.75" customHeight="1">
      <c r="A84" s="7" t="s">
        <v>18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s="1" customFormat="1" ht="13.5" customHeight="1">
      <c r="A85" s="58" t="s">
        <v>138</v>
      </c>
      <c r="B85" s="58"/>
      <c r="C85" s="58"/>
      <c r="D85" s="58"/>
      <c r="E85" s="58"/>
      <c r="F85" s="58"/>
      <c r="G85" s="58"/>
      <c r="H85" s="58"/>
      <c r="I85" s="58"/>
      <c r="J85" s="58"/>
      <c r="K85" s="7" t="s">
        <v>18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1" customFormat="1" ht="13.5" customHeight="1">
      <c r="A86" s="4" t="s">
        <v>137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</sheetData>
  <sheetProtection/>
  <mergeCells count="419">
    <mergeCell ref="A85:J85"/>
    <mergeCell ref="K85:X85"/>
    <mergeCell ref="A86:X86"/>
    <mergeCell ref="A83:B83"/>
    <mergeCell ref="D83:G83"/>
    <mergeCell ref="J83:L83"/>
    <mergeCell ref="O83:P83"/>
    <mergeCell ref="Q83:X83"/>
    <mergeCell ref="A84:X84"/>
    <mergeCell ref="A81:X81"/>
    <mergeCell ref="A82:B82"/>
    <mergeCell ref="C82:H82"/>
    <mergeCell ref="I82:M82"/>
    <mergeCell ref="N82:Q82"/>
    <mergeCell ref="R82:X82"/>
    <mergeCell ref="A78:X78"/>
    <mergeCell ref="A79:H79"/>
    <mergeCell ref="I79:M79"/>
    <mergeCell ref="N79:Q79"/>
    <mergeCell ref="R79:X79"/>
    <mergeCell ref="A80:H80"/>
    <mergeCell ref="J80:L80"/>
    <mergeCell ref="O80:P80"/>
    <mergeCell ref="Q80:X80"/>
    <mergeCell ref="A75:X75"/>
    <mergeCell ref="A76:H76"/>
    <mergeCell ref="I76:M76"/>
    <mergeCell ref="N76:Q76"/>
    <mergeCell ref="R76:X76"/>
    <mergeCell ref="A77:H77"/>
    <mergeCell ref="J77:L77"/>
    <mergeCell ref="O77:P77"/>
    <mergeCell ref="Q77:X77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2:X62"/>
    <mergeCell ref="A63:X63"/>
    <mergeCell ref="A64:K64"/>
    <mergeCell ref="L64:M64"/>
    <mergeCell ref="N64:O64"/>
    <mergeCell ref="P64:R64"/>
    <mergeCell ref="S64:V64"/>
    <mergeCell ref="W64:X64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6:X26"/>
    <mergeCell ref="A27:X27"/>
    <mergeCell ref="A28:K28"/>
    <mergeCell ref="L28:M28"/>
    <mergeCell ref="N28:O28"/>
    <mergeCell ref="P28:R28"/>
    <mergeCell ref="S28:V28"/>
    <mergeCell ref="W28:X28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6" max="255" man="1"/>
    <brk id="6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2020-11-02T07:06:41Z</dcterms:created>
  <dcterms:modified xsi:type="dcterms:W3CDTF">2020-11-02T07:06:41Z</dcterms:modified>
  <cp:category/>
  <cp:version/>
  <cp:contentType/>
  <cp:contentStatus/>
</cp:coreProperties>
</file>